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rmgard.preg\AppData\Local\Microsoft\Windows\Temporary Internet Files\Content.Outlook\UPG7QWHA\"/>
    </mc:Choice>
  </mc:AlternateContent>
  <bookViews>
    <workbookView xWindow="0" yWindow="0" windowWidth="28800" windowHeight="12300" activeTab="1"/>
  </bookViews>
  <sheets>
    <sheet name="Anleitung Sekretariat" sheetId="2" r:id="rId1"/>
    <sheet name="Notentabelle" sheetId="1" r:id="rId2"/>
  </sheets>
  <definedNames>
    <definedName name="_xlnm.Print_Area" localSheetId="1">Notentabelle!$A$1:$G$74</definedName>
  </definedNames>
  <calcPr calcId="162913"/>
</workbook>
</file>

<file path=xl/calcChain.xml><?xml version="1.0" encoding="utf-8"?>
<calcChain xmlns="http://schemas.openxmlformats.org/spreadsheetml/2006/main">
  <c r="D47" i="1" l="1"/>
  <c r="E47" i="1" s="1"/>
  <c r="D48" i="1"/>
  <c r="E48" i="1" s="1"/>
  <c r="D49" i="1"/>
  <c r="E49" i="1" s="1"/>
  <c r="D46" i="1"/>
  <c r="F46" i="1" s="1"/>
  <c r="G46" i="1" s="1"/>
  <c r="D45" i="1"/>
  <c r="F45" i="1" s="1"/>
  <c r="G45" i="1" s="1"/>
  <c r="D41" i="1"/>
  <c r="F41" i="1"/>
  <c r="G41" i="1" s="1"/>
  <c r="D42" i="1"/>
  <c r="F42" i="1" s="1"/>
  <c r="G42" i="1" s="1"/>
  <c r="E42" i="1"/>
  <c r="D43" i="1"/>
  <c r="F43" i="1" s="1"/>
  <c r="G43" i="1" s="1"/>
  <c r="D35" i="1"/>
  <c r="F35" i="1" s="1"/>
  <c r="G35" i="1" s="1"/>
  <c r="E35" i="1"/>
  <c r="D36" i="1"/>
  <c r="F36" i="1"/>
  <c r="G36" i="1"/>
  <c r="D37" i="1"/>
  <c r="F37" i="1" s="1"/>
  <c r="G37" i="1" s="1"/>
  <c r="D38" i="1"/>
  <c r="E38" i="1" s="1"/>
  <c r="F38" i="1"/>
  <c r="G38" i="1" s="1"/>
  <c r="D39" i="1"/>
  <c r="F39" i="1"/>
  <c r="G39" i="1" s="1"/>
  <c r="D16" i="1"/>
  <c r="F16" i="1" s="1"/>
  <c r="D17" i="1"/>
  <c r="D14" i="1" s="1"/>
  <c r="F17" i="1"/>
  <c r="G17" i="1" s="1"/>
  <c r="D18" i="1"/>
  <c r="F18" i="1"/>
  <c r="G18" i="1" s="1"/>
  <c r="D19" i="1"/>
  <c r="F19" i="1" s="1"/>
  <c r="G19" i="1" s="1"/>
  <c r="D20" i="1"/>
  <c r="F20" i="1" s="1"/>
  <c r="G20" i="1" s="1"/>
  <c r="E20" i="1"/>
  <c r="D21" i="1"/>
  <c r="F21" i="1"/>
  <c r="G21" i="1"/>
  <c r="D22" i="1"/>
  <c r="E22" i="1" s="1"/>
  <c r="D23" i="1"/>
  <c r="E23" i="1"/>
  <c r="D24" i="1"/>
  <c r="E24" i="1" s="1"/>
  <c r="D25" i="1"/>
  <c r="E25" i="1" s="1"/>
  <c r="D26" i="1"/>
  <c r="F26" i="1"/>
  <c r="G26" i="1"/>
  <c r="D27" i="1"/>
  <c r="E27" i="1" s="1"/>
  <c r="D28" i="1"/>
  <c r="E28" i="1" s="1"/>
  <c r="D29" i="1"/>
  <c r="E29" i="1"/>
  <c r="D30" i="1"/>
  <c r="F30" i="1"/>
  <c r="G30" i="1" s="1"/>
  <c r="D31" i="1"/>
  <c r="F31" i="1"/>
  <c r="G31" i="1" s="1"/>
  <c r="D32" i="1"/>
  <c r="F32" i="1"/>
  <c r="G32" i="1"/>
  <c r="D33" i="1"/>
  <c r="F33" i="1" s="1"/>
  <c r="G33" i="1" s="1"/>
  <c r="D34" i="1"/>
  <c r="E34" i="1" s="1"/>
  <c r="D40" i="1"/>
  <c r="E40" i="1"/>
  <c r="D44" i="1"/>
  <c r="F44" i="1"/>
  <c r="G44" i="1" s="1"/>
  <c r="G10" i="1"/>
  <c r="E18" i="1"/>
  <c r="E19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H53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G12" i="1"/>
  <c r="H52" i="1"/>
  <c r="C58" i="1"/>
  <c r="E31" i="1"/>
  <c r="E36" i="1"/>
  <c r="E21" i="1"/>
  <c r="E16" i="1"/>
  <c r="E43" i="1"/>
  <c r="E41" i="1"/>
  <c r="F29" i="1"/>
  <c r="G29" i="1" s="1"/>
  <c r="E26" i="1"/>
  <c r="F25" i="1"/>
  <c r="G25" i="1" s="1"/>
  <c r="E45" i="1"/>
  <c r="F40" i="1"/>
  <c r="G40" i="1"/>
  <c r="E30" i="1"/>
  <c r="F23" i="1"/>
  <c r="G23" i="1" s="1"/>
  <c r="E33" i="1"/>
  <c r="E44" i="1"/>
  <c r="E17" i="1"/>
  <c r="F22" i="1"/>
  <c r="G22" i="1"/>
  <c r="E37" i="1"/>
  <c r="E39" i="1"/>
  <c r="E32" i="1"/>
  <c r="G16" i="1" l="1"/>
  <c r="C112" i="1" a="1"/>
  <c r="E46" i="1"/>
  <c r="F48" i="1"/>
  <c r="G48" i="1" s="1"/>
  <c r="F27" i="1"/>
  <c r="G27" i="1" s="1"/>
  <c r="F24" i="1"/>
  <c r="G24" i="1" s="1"/>
  <c r="F34" i="1"/>
  <c r="G34" i="1" s="1"/>
  <c r="F49" i="1"/>
  <c r="G49" i="1" s="1"/>
  <c r="F47" i="1"/>
  <c r="G47" i="1" s="1"/>
  <c r="D13" i="1"/>
  <c r="F28" i="1"/>
  <c r="G28" i="1" s="1"/>
  <c r="D12" i="1"/>
  <c r="F12" i="1" l="1"/>
  <c r="F14" i="1"/>
  <c r="H14" i="1" s="1"/>
  <c r="G14" i="1"/>
  <c r="C118" i="1"/>
  <c r="C114" i="1"/>
  <c r="C113" i="1"/>
  <c r="C117" i="1"/>
  <c r="C120" i="1"/>
  <c r="C119" i="1"/>
  <c r="C112" i="1"/>
  <c r="C115" i="1"/>
  <c r="C116" i="1"/>
  <c r="F13" i="1"/>
</calcChain>
</file>

<file path=xl/comments1.xml><?xml version="1.0" encoding="utf-8"?>
<comments xmlns="http://schemas.openxmlformats.org/spreadsheetml/2006/main">
  <authors>
    <author>dorrh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Bitte tragen Sie hier die Punktzahl ein, bei der Sie die Note 4,0 (ausreichend) vergeben.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Bitte tragenh Sie hier die Punktzahl ein, bei der Sie die Note 1,0 (sehr gut) vergeben.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<sst xmlns="http://schemas.openxmlformats.org/spreadsheetml/2006/main" count="59" uniqueCount="54">
  <si>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VIER bei:</t>
  </si>
  <si>
    <t>EINS bei:</t>
  </si>
  <si>
    <t>Durchschnitt</t>
  </si>
  <si>
    <t>BESTANDEN?</t>
  </si>
  <si>
    <t>Unterschrift des Dozenten:</t>
  </si>
  <si>
    <t>Note</t>
  </si>
  <si>
    <t>Anzahl</t>
  </si>
  <si>
    <t>1,6-2,0</t>
  </si>
  <si>
    <t>1,0</t>
  </si>
  <si>
    <t>1,1-1,5</t>
  </si>
  <si>
    <t>2,1-2,5</t>
  </si>
  <si>
    <t>2,6-3,0</t>
  </si>
  <si>
    <t>3,1-3,5</t>
  </si>
  <si>
    <t>3,6-4,0</t>
  </si>
  <si>
    <t>4,1-4,5</t>
  </si>
  <si>
    <t>4,6-5,0</t>
  </si>
  <si>
    <t>Bereich</t>
  </si>
  <si>
    <t>Bestes Ergebnis</t>
  </si>
  <si>
    <t>Schlechtestes Ergebnis</t>
  </si>
  <si>
    <t>Aufg.1</t>
  </si>
  <si>
    <t>Aufg.2</t>
  </si>
  <si>
    <t>Aufg.3</t>
  </si>
  <si>
    <t>Aufg.4</t>
  </si>
  <si>
    <t>Aufg.5</t>
  </si>
  <si>
    <t>Aufg.6</t>
  </si>
  <si>
    <t>Aufg.7</t>
  </si>
  <si>
    <t>Aufg.8</t>
  </si>
  <si>
    <t>Aufg.9</t>
  </si>
  <si>
    <t>Aufg.10</t>
  </si>
  <si>
    <t>Aufg.11</t>
  </si>
  <si>
    <t>Aufg.12</t>
  </si>
  <si>
    <t>Aufg.13</t>
  </si>
  <si>
    <t>Aufg.14</t>
  </si>
  <si>
    <t>Aufg.15</t>
  </si>
  <si>
    <t>Aufg.16</t>
  </si>
  <si>
    <t>Aufg.17</t>
  </si>
  <si>
    <t>Aufg.18</t>
  </si>
  <si>
    <t>Aufg.19</t>
  </si>
  <si>
    <t>Aufg.20</t>
  </si>
  <si>
    <t>Standardabweichung</t>
  </si>
  <si>
    <t>Punkte</t>
  </si>
  <si>
    <t>Prozent</t>
  </si>
  <si>
    <t>Punkte bei 5.0:</t>
  </si>
  <si>
    <t>Maximale Punkte/Aufgabe</t>
  </si>
  <si>
    <t>Standardabweichung Note</t>
  </si>
  <si>
    <t>Klausur *</t>
  </si>
  <si>
    <t>Dozent *</t>
  </si>
  <si>
    <t>* Bite unbedingt ausfüllen/ändern.</t>
  </si>
  <si>
    <t>Abgabe der Korrektur-ergebnisse als Excel-Datei im Sekretariat</t>
  </si>
  <si>
    <t>Zusammen mit den Klausuren benötigen wir von Ihnen eine Musterlösung und dieses Blatt unterschrieben zurück.</t>
  </si>
  <si>
    <t>Master Technik</t>
  </si>
  <si>
    <t>Matrikelnummer</t>
  </si>
  <si>
    <t>Modulnummer</t>
  </si>
  <si>
    <t xml:space="preserve">…………………., 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</si>
</sst>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407]d/\ mmmm\ yyyy;@"/>
    <numFmt numFmtId="166" formatCode="0.0"/>
  </numFmts>
  <fonts count="28">
    <font>
      <sz val="10"/>
      <name val="Arial"/>
    </font>
    <font>
      <sz val="10"/>
      <name val="Arial"/>
    </font>
    <font>
      <sz val="10"/>
      <name val="Geneva"/>
    </font>
    <font>
      <sz val="10"/>
      <color indexed="8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Geneva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8"/>
      <name val="Geneva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8"/>
      <color indexed="10"/>
      <name val="Arial"/>
      <family val="2"/>
    </font>
    <font>
      <sz val="8"/>
      <name val="Arial"/>
      <family val="2"/>
    </font>
    <font>
      <sz val="22"/>
      <color indexed="10"/>
      <name val="Arial"/>
      <family val="2"/>
    </font>
    <font>
      <b/>
      <sz val="18"/>
      <color indexed="10"/>
      <name val="Arial"/>
      <family val="2"/>
    </font>
    <font>
      <sz val="9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9"/>
      <name val="Geneva"/>
    </font>
    <font>
      <sz val="9"/>
      <color indexed="8"/>
      <name val="Arial"/>
      <family val="2"/>
    </font>
    <font>
      <sz val="9"/>
      <name val="Geneva"/>
    </font>
    <font>
      <sz val="10"/>
      <color indexed="10"/>
      <name val="Arial"/>
      <family val="2"/>
    </font>
    <font>
      <b/>
      <sz val="2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7" fillId="2" borderId="1" xfId="0" applyNumberFormat="1" applyFont="1" applyFill="1" applyBorder="1" applyAlignment="1" applyProtection="1">
      <alignment horizontal="right"/>
      <protection locked="0"/>
    </xf>
    <xf numFmtId="164" fontId="7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7" fillId="3" borderId="3" xfId="0" applyFont="1" applyFill="1" applyBorder="1" applyProtection="1"/>
    <xf numFmtId="0" fontId="7" fillId="3" borderId="4" xfId="0" applyFont="1" applyFill="1" applyBorder="1" applyProtection="1"/>
    <xf numFmtId="164" fontId="7" fillId="3" borderId="5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3" fontId="7" fillId="3" borderId="6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3" fontId="7" fillId="3" borderId="3" xfId="0" applyNumberFormat="1" applyFont="1" applyFill="1" applyBorder="1" applyAlignment="1" applyProtection="1">
      <alignment horizontal="right"/>
    </xf>
    <xf numFmtId="0" fontId="7" fillId="3" borderId="6" xfId="0" applyFont="1" applyFill="1" applyBorder="1" applyAlignment="1" applyProtection="1">
      <alignment horizontal="right"/>
    </xf>
    <xf numFmtId="1" fontId="7" fillId="3" borderId="7" xfId="0" applyNumberFormat="1" applyFont="1" applyFill="1" applyBorder="1" applyAlignment="1" applyProtection="1">
      <alignment horizontal="right"/>
    </xf>
    <xf numFmtId="0" fontId="10" fillId="3" borderId="5" xfId="0" applyFont="1" applyFill="1" applyBorder="1" applyAlignment="1" applyProtection="1">
      <alignment horizontal="right"/>
    </xf>
    <xf numFmtId="164" fontId="7" fillId="3" borderId="3" xfId="0" applyNumberFormat="1" applyFont="1" applyFill="1" applyBorder="1" applyAlignment="1" applyProtection="1">
      <alignment horizontal="right"/>
    </xf>
    <xf numFmtId="0" fontId="7" fillId="3" borderId="8" xfId="0" applyFont="1" applyFill="1" applyBorder="1" applyProtection="1"/>
    <xf numFmtId="166" fontId="1" fillId="0" borderId="0" xfId="0" applyNumberFormat="1" applyFont="1" applyBorder="1" applyAlignment="1" applyProtection="1"/>
    <xf numFmtId="0" fontId="1" fillId="0" borderId="0" xfId="0" applyFont="1" applyProtection="1"/>
    <xf numFmtId="0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0" fillId="0" borderId="0" xfId="0" applyFill="1" applyProtection="1"/>
    <xf numFmtId="0" fontId="0" fillId="0" borderId="0" xfId="0" applyBorder="1" applyProtection="1"/>
    <xf numFmtId="0" fontId="9" fillId="0" borderId="0" xfId="0" applyFont="1" applyBorder="1" applyAlignment="1" applyProtection="1"/>
    <xf numFmtId="0" fontId="9" fillId="0" borderId="0" xfId="0" applyFont="1" applyAlignment="1" applyProtection="1"/>
    <xf numFmtId="49" fontId="9" fillId="0" borderId="0" xfId="0" applyNumberFormat="1" applyFont="1" applyAlignment="1" applyProtection="1"/>
    <xf numFmtId="0" fontId="7" fillId="3" borderId="5" xfId="0" applyFont="1" applyFill="1" applyBorder="1" applyProtection="1"/>
    <xf numFmtId="0" fontId="11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/>
    </xf>
    <xf numFmtId="165" fontId="13" fillId="0" borderId="0" xfId="0" applyNumberFormat="1" applyFont="1" applyAlignment="1" applyProtection="1">
      <alignment horizontal="left"/>
    </xf>
    <xf numFmtId="0" fontId="14" fillId="0" borderId="0" xfId="0" applyFont="1" applyProtection="1"/>
    <xf numFmtId="0" fontId="15" fillId="0" borderId="0" xfId="0" applyFont="1" applyProtection="1"/>
    <xf numFmtId="166" fontId="1" fillId="0" borderId="0" xfId="0" applyNumberFormat="1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5" xfId="0" applyBorder="1" applyProtection="1"/>
    <xf numFmtId="0" fontId="3" fillId="4" borderId="9" xfId="0" applyFont="1" applyFill="1" applyBorder="1" applyAlignment="1" applyProtection="1">
      <alignment wrapText="1"/>
    </xf>
    <xf numFmtId="0" fontId="3" fillId="5" borderId="5" xfId="0" applyFont="1" applyFill="1" applyBorder="1" applyAlignment="1" applyProtection="1">
      <alignment wrapText="1"/>
    </xf>
    <xf numFmtId="164" fontId="0" fillId="0" borderId="0" xfId="0" applyNumberFormat="1" applyProtection="1"/>
    <xf numFmtId="3" fontId="7" fillId="3" borderId="10" xfId="0" applyNumberFormat="1" applyFont="1" applyFill="1" applyBorder="1" applyAlignment="1" applyProtection="1">
      <alignment horizontal="right"/>
    </xf>
    <xf numFmtId="3" fontId="7" fillId="3" borderId="1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wrapText="1"/>
    </xf>
    <xf numFmtId="1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Protection="1"/>
    <xf numFmtId="1" fontId="0" fillId="0" borderId="0" xfId="0" applyNumberFormat="1" applyFill="1" applyBorder="1" applyProtection="1"/>
    <xf numFmtId="1" fontId="0" fillId="5" borderId="5" xfId="0" applyNumberFormat="1" applyFill="1" applyBorder="1"/>
    <xf numFmtId="164" fontId="7" fillId="3" borderId="6" xfId="0" applyNumberFormat="1" applyFont="1" applyFill="1" applyBorder="1" applyAlignment="1" applyProtection="1">
      <alignment horizontal="right"/>
    </xf>
    <xf numFmtId="166" fontId="7" fillId="3" borderId="11" xfId="0" applyNumberFormat="1" applyFont="1" applyFill="1" applyBorder="1" applyAlignment="1" applyProtection="1">
      <alignment horizontal="right"/>
    </xf>
    <xf numFmtId="166" fontId="7" fillId="3" borderId="6" xfId="0" applyNumberFormat="1" applyFont="1" applyFill="1" applyBorder="1" applyAlignment="1" applyProtection="1">
      <alignment horizontal="right"/>
    </xf>
    <xf numFmtId="164" fontId="10" fillId="3" borderId="6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/>
    <xf numFmtId="1" fontId="8" fillId="5" borderId="5" xfId="0" applyNumberFormat="1" applyFont="1" applyFill="1" applyBorder="1" applyAlignment="1" applyProtection="1">
      <alignment horizontal="right"/>
    </xf>
    <xf numFmtId="0" fontId="2" fillId="3" borderId="5" xfId="0" applyNumberFormat="1" applyFont="1" applyFill="1" applyBorder="1" applyAlignment="1" applyProtection="1">
      <alignment horizontal="right"/>
    </xf>
    <xf numFmtId="0" fontId="1" fillId="3" borderId="5" xfId="0" applyFont="1" applyFill="1" applyBorder="1" applyAlignment="1" applyProtection="1">
      <alignment horizontal="right"/>
    </xf>
    <xf numFmtId="166" fontId="8" fillId="5" borderId="5" xfId="0" applyNumberFormat="1" applyFont="1" applyFill="1" applyBorder="1" applyAlignment="1" applyProtection="1">
      <alignment horizontal="right"/>
    </xf>
    <xf numFmtId="0" fontId="7" fillId="3" borderId="11" xfId="0" applyFont="1" applyFill="1" applyBorder="1" applyProtection="1"/>
    <xf numFmtId="0" fontId="17" fillId="0" borderId="0" xfId="0" applyFont="1" applyProtection="1"/>
    <xf numFmtId="166" fontId="7" fillId="3" borderId="12" xfId="0" applyNumberFormat="1" applyFont="1" applyFill="1" applyBorder="1" applyAlignment="1" applyProtection="1">
      <alignment horizontal="right"/>
    </xf>
    <xf numFmtId="166" fontId="7" fillId="3" borderId="7" xfId="0" applyNumberFormat="1" applyFont="1" applyFill="1" applyBorder="1" applyAlignment="1" applyProtection="1">
      <alignment horizontal="right"/>
    </xf>
    <xf numFmtId="0" fontId="0" fillId="5" borderId="13" xfId="0" applyFill="1" applyBorder="1" applyProtection="1"/>
    <xf numFmtId="3" fontId="7" fillId="3" borderId="5" xfId="0" applyNumberFormat="1" applyFont="1" applyFill="1" applyBorder="1" applyAlignment="1" applyProtection="1">
      <alignment horizontal="right"/>
    </xf>
    <xf numFmtId="164" fontId="7" fillId="3" borderId="5" xfId="0" applyNumberFormat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wrapText="1"/>
    </xf>
    <xf numFmtId="1" fontId="1" fillId="4" borderId="0" xfId="0" applyNumberFormat="1" applyFont="1" applyFill="1" applyBorder="1" applyAlignment="1" applyProtection="1"/>
    <xf numFmtId="1" fontId="1" fillId="4" borderId="0" xfId="0" applyNumberFormat="1" applyFont="1" applyFill="1" applyBorder="1" applyProtection="1"/>
    <xf numFmtId="1" fontId="0" fillId="4" borderId="0" xfId="0" applyNumberFormat="1" applyFill="1" applyBorder="1" applyProtection="1"/>
    <xf numFmtId="0" fontId="15" fillId="0" borderId="0" xfId="0" applyFont="1" applyProtection="1">
      <protection locked="0"/>
    </xf>
    <xf numFmtId="166" fontId="0" fillId="0" borderId="5" xfId="0" applyNumberFormat="1" applyBorder="1" applyProtection="1">
      <protection locked="0"/>
    </xf>
    <xf numFmtId="1" fontId="1" fillId="4" borderId="5" xfId="0" applyNumberFormat="1" applyFont="1" applyFill="1" applyBorder="1" applyAlignment="1" applyProtection="1">
      <protection locked="0"/>
    </xf>
    <xf numFmtId="1" fontId="1" fillId="4" borderId="5" xfId="0" applyNumberFormat="1" applyFon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23" fillId="0" borderId="14" xfId="0" applyFont="1" applyFill="1" applyBorder="1" applyAlignment="1" applyProtection="1">
      <alignment horizontal="left"/>
    </xf>
    <xf numFmtId="164" fontId="24" fillId="5" borderId="5" xfId="0" applyNumberFormat="1" applyFont="1" applyFill="1" applyBorder="1" applyProtection="1"/>
    <xf numFmtId="10" fontId="24" fillId="5" borderId="5" xfId="0" applyNumberFormat="1" applyFont="1" applyFill="1" applyBorder="1" applyProtection="1"/>
    <xf numFmtId="0" fontId="24" fillId="3" borderId="5" xfId="0" applyNumberFormat="1" applyFont="1" applyFill="1" applyBorder="1" applyProtection="1"/>
    <xf numFmtId="166" fontId="22" fillId="3" borderId="5" xfId="0" applyNumberFormat="1" applyFont="1" applyFill="1" applyBorder="1" applyProtection="1">
      <protection locked="0"/>
    </xf>
    <xf numFmtId="0" fontId="23" fillId="0" borderId="15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1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vertical="top"/>
    </xf>
    <xf numFmtId="0" fontId="3" fillId="0" borderId="16" xfId="0" applyFont="1" applyFill="1" applyBorder="1" applyAlignment="1" applyProtection="1">
      <alignment wrapText="1"/>
    </xf>
    <xf numFmtId="0" fontId="0" fillId="0" borderId="16" xfId="0" applyBorder="1" applyAlignment="1" applyProtection="1"/>
    <xf numFmtId="14" fontId="20" fillId="0" borderId="17" xfId="0" applyNumberFormat="1" applyFont="1" applyBorder="1" applyAlignment="1" applyProtection="1">
      <alignment horizontal="center"/>
    </xf>
    <xf numFmtId="0" fontId="21" fillId="0" borderId="18" xfId="0" applyFont="1" applyBorder="1" applyAlignment="1">
      <alignment horizontal="center"/>
    </xf>
    <xf numFmtId="0" fontId="18" fillId="0" borderId="17" xfId="0" applyFont="1" applyFill="1" applyBorder="1" applyAlignment="1" applyProtection="1">
      <alignment horizontal="center" vertical="center"/>
    </xf>
    <xf numFmtId="0" fontId="25" fillId="0" borderId="18" xfId="0" applyFont="1" applyBorder="1" applyAlignment="1">
      <alignment horizontal="center"/>
    </xf>
    <xf numFmtId="0" fontId="7" fillId="0" borderId="17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</cellXfs>
  <cellStyles count="1">
    <cellStyle name="Standard" xfId="0" builtinId="0"/>
  </cellStyles>
  <dxfs count="2">
    <dxf>
      <font>
        <b val="0"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double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Notenverteilung</a:t>
            </a:r>
          </a:p>
        </c:rich>
      </c:tx>
      <c:layout>
        <c:manualLayout>
          <c:xMode val="edge"/>
          <c:yMode val="edge"/>
          <c:x val="0.42539749198016913"/>
          <c:y val="0.24149731283589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38242866819922E-2"/>
          <c:y val="0.20068093869890885"/>
          <c:w val="0.88095374651808422"/>
          <c:h val="0.63945790636262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Notentabelle!$D$112:$D$120</c:f>
              <c:strCache>
                <c:ptCount val="9"/>
                <c:pt idx="0">
                  <c:v>1,0</c:v>
                </c:pt>
                <c:pt idx="1">
                  <c:v>1,1-1,5</c:v>
                </c:pt>
                <c:pt idx="2">
                  <c:v>1,6-2,0</c:v>
                </c:pt>
                <c:pt idx="3">
                  <c:v>2,1-2,5</c:v>
                </c:pt>
                <c:pt idx="4">
                  <c:v>2,6-3,0</c:v>
                </c:pt>
                <c:pt idx="5">
                  <c:v>3,1-3,5</c:v>
                </c:pt>
                <c:pt idx="6">
                  <c:v>3,6-4,0</c:v>
                </c:pt>
                <c:pt idx="7">
                  <c:v>4,1-4,5</c:v>
                </c:pt>
                <c:pt idx="8">
                  <c:v>4,6-5,0</c:v>
                </c:pt>
              </c:strCache>
            </c:strRef>
          </c:cat>
          <c:val>
            <c:numRef>
              <c:f>Notentabelle!$C$112:$C$120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5-4AF5-9547-D701CDA4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71928"/>
        <c:axId val="1"/>
      </c:barChart>
      <c:catAx>
        <c:axId val="287871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Noten</a:t>
                </a:r>
              </a:p>
            </c:rich>
          </c:tx>
          <c:layout>
            <c:manualLayout>
              <c:xMode val="edge"/>
              <c:yMode val="edge"/>
              <c:x val="0.50635003957838609"/>
              <c:y val="0.8741525166497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Häufigkeit</a:t>
                </a:r>
              </a:p>
            </c:rich>
          </c:tx>
          <c:layout>
            <c:manualLayout>
              <c:xMode val="edge"/>
              <c:yMode val="edge"/>
              <c:x val="2.6984126984126985E-2"/>
              <c:y val="0.42177013587587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787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15</xdr:col>
      <xdr:colOff>190500</xdr:colOff>
      <xdr:row>18</xdr:row>
      <xdr:rowOff>47625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00025" y="114300"/>
          <a:ext cx="11420475" cy="2847975"/>
        </a:xfrm>
        <a:prstGeom prst="rect">
          <a:avLst/>
        </a:prstGeom>
        <a:solidFill>
          <a:srgbClr val="B2B2B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300" b="1" i="0" u="none" strike="noStrike" baseline="0">
              <a:solidFill>
                <a:srgbClr val="000000"/>
              </a:solidFill>
              <a:latin typeface="Arial"/>
              <a:cs typeface="Arial"/>
            </a:rPr>
            <a:t>Bevor Sie diese Vorlage an einen Dozenten versenden, beachten Sie bitte folgendes:</a:t>
          </a:r>
          <a:endParaRPr lang="de-DE" sz="1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1. Beschriften Sie die Felder C2 bis C4 mit den aktuellen Daten und löschen Sie ggf. die weißen, aufgabenbezogenen Felder ab H12</a:t>
          </a:r>
        </a:p>
        <a:p>
          <a:pPr algn="l" rtl="0">
            <a:defRPr sz="1000"/>
          </a:pPr>
          <a:r>
            <a:rPr lang="de-DE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2. Passen Sie die Anzahl der Zeilen mit Studentendaten an die Größe des Kurses an.</a:t>
          </a:r>
        </a:p>
        <a:p>
          <a:pPr algn="l" rtl="0">
            <a:defRPr sz="1000"/>
          </a:pPr>
          <a:r>
            <a:rPr lang="de-DE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2.1. Falls der Kurs kleiner ist als die Anzahl der vorgesehenen Zeilen, löschen Sie die nötige Anzahl an Zeilen.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2.1.1. Markieren Sie die Zeilen in der Tabellenmitte. Die erste und letze Zeile mit Studentendaten soll nicht markiert sein.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2.1.2. Löschen Sie sie mit rechter Maustaste und "Zellen löschen"</a:t>
          </a:r>
          <a:endParaRPr lang="de-DE" sz="1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2.2. Falls der Kurs größer ist als die Anzahl der vorgesehenen Zeilen, fügen Sie die nötige Anzahl an Zeilen ein.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2.2.1. Markieren Sie eine Zeile in der Tabellenmitte. Die erste und letze Zeile mit Studentendaten soll nicht markiert sein.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2.2.2. Wählen Sie EINFÜGEN --&gt; ZEILEN und wiederholen Sie dies mit F4 bis die gewünschte Anzahl erreicht ist.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2.2.3. Markieren Sie die Zelle D12 und ziehen Sie den Inhalt mit dem Kreuz rechts unten bis zur letzten Zeile mit Studentendaten.</a:t>
          </a:r>
        </a:p>
        <a:p>
          <a:pPr algn="l" rtl="0">
            <a:defRPr sz="1000"/>
          </a:pPr>
          <a:r>
            <a:rPr lang="de-DE" sz="1300" b="0" i="1" u="none" strike="noStrike" baseline="0">
              <a:solidFill>
                <a:srgbClr val="000000"/>
              </a:solidFill>
              <a:latin typeface="Arial"/>
              <a:cs typeface="Arial"/>
            </a:rPr>
            <a:t>2.2.4. Wiederholen Sie dies für E12, F12 und G12.</a:t>
          </a:r>
          <a:endParaRPr lang="de-DE" sz="1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3. Wenn Sie wünschen, daß die Dozenten nur dem Namen oder nur die Matrikelnummer eintragen, löschen Sie die Inhalte der Zellen A11 oder B11/C11.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59</xdr:row>
      <xdr:rowOff>38100</xdr:rowOff>
    </xdr:from>
    <xdr:to>
      <xdr:col>6</xdr:col>
      <xdr:colOff>447675</xdr:colOff>
      <xdr:row>76</xdr:row>
      <xdr:rowOff>85725</xdr:rowOff>
    </xdr:to>
    <xdr:graphicFrame macro="">
      <xdr:nvGraphicFramePr>
        <xdr:cNvPr id="112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1552575</xdr:colOff>
      <xdr:row>0</xdr:row>
      <xdr:rowOff>0</xdr:rowOff>
    </xdr:from>
    <xdr:to>
      <xdr:col>6</xdr:col>
      <xdr:colOff>1247775</xdr:colOff>
      <xdr:row>0</xdr:row>
      <xdr:rowOff>0</xdr:rowOff>
    </xdr:to>
    <xdr:pic>
      <xdr:nvPicPr>
        <xdr:cNvPr id="1128" name="Picture 10" descr="wiw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619125</xdr:colOff>
      <xdr:row>1</xdr:row>
      <xdr:rowOff>142875</xdr:rowOff>
    </xdr:from>
    <xdr:to>
      <xdr:col>7</xdr:col>
      <xdr:colOff>19050</xdr:colOff>
      <xdr:row>6</xdr:row>
      <xdr:rowOff>276225</xdr:rowOff>
    </xdr:to>
    <xdr:pic>
      <xdr:nvPicPr>
        <xdr:cNvPr id="1129" name="Bild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4800"/>
          <a:ext cx="2085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baseColWidth="10" defaultRowHeight="12.75"/>
  <sheetData/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2:AA120"/>
  <sheetViews>
    <sheetView showGridLines="0" tabSelected="1" topLeftCell="A22" zoomScale="75" zoomScaleNormal="75" workbookViewId="0">
      <selection activeCell="B58" sqref="B58"/>
    </sheetView>
  </sheetViews>
  <sheetFormatPr baseColWidth="10" defaultRowHeight="12.75"/>
  <cols>
    <col min="1" max="1" width="7.85546875" style="3" customWidth="1"/>
    <col min="2" max="2" width="18.42578125" style="3" customWidth="1"/>
    <col min="3" max="3" width="25.5703125" style="3" customWidth="1"/>
    <col min="4" max="4" width="9.85546875" style="3" customWidth="1"/>
    <col min="5" max="5" width="9.42578125" style="3" bestFit="1" customWidth="1"/>
    <col min="6" max="6" width="21.5703125" style="3" customWidth="1"/>
    <col min="7" max="7" width="18.7109375" style="3" customWidth="1"/>
    <col min="8" max="8" width="7" style="3" bestFit="1" customWidth="1"/>
    <col min="9" max="9" width="8.28515625" style="3" bestFit="1" customWidth="1"/>
    <col min="10" max="16" width="7.140625" style="3" bestFit="1" customWidth="1"/>
    <col min="17" max="27" width="7.28515625" style="3" bestFit="1" customWidth="1"/>
    <col min="28" max="30" width="4.7109375" style="3" customWidth="1"/>
    <col min="31" max="16384" width="11.42578125" style="3"/>
  </cols>
  <sheetData>
    <row r="2" spans="1:27">
      <c r="A2" s="79" t="s">
        <v>50</v>
      </c>
      <c r="B2" s="79"/>
      <c r="C2" s="79"/>
      <c r="D2" s="79"/>
    </row>
    <row r="3" spans="1:27">
      <c r="A3" s="79"/>
      <c r="B3" s="79"/>
      <c r="C3" s="79"/>
      <c r="D3" s="79"/>
    </row>
    <row r="4" spans="1:27">
      <c r="A4" s="79"/>
      <c r="B4" s="79"/>
      <c r="C4" s="79"/>
      <c r="D4" s="79"/>
    </row>
    <row r="5" spans="1:27">
      <c r="A5" s="79"/>
      <c r="B5" s="79"/>
      <c r="C5" s="79"/>
      <c r="D5" s="79"/>
    </row>
    <row r="6" spans="1:27" ht="24" customHeight="1">
      <c r="A6" s="26" t="s">
        <v>52</v>
      </c>
      <c r="C6" s="30"/>
      <c r="F6" s="29"/>
    </row>
    <row r="7" spans="1:27" ht="25.5" customHeight="1">
      <c r="A7" s="26" t="s">
        <v>45</v>
      </c>
      <c r="C7" s="78"/>
      <c r="D7" s="78"/>
      <c r="E7" s="78"/>
      <c r="F7" s="29"/>
    </row>
    <row r="8" spans="1:27" ht="25.5" customHeight="1">
      <c r="A8" s="26" t="s">
        <v>46</v>
      </c>
      <c r="C8" s="65"/>
      <c r="D8" s="76"/>
      <c r="E8" s="77"/>
      <c r="F8" s="77"/>
      <c r="G8" s="77"/>
    </row>
    <row r="9" spans="1:27" ht="21" thickBot="1">
      <c r="A9" s="4"/>
      <c r="B9" s="54"/>
      <c r="C9" s="5"/>
      <c r="D9" s="6" t="s">
        <v>40</v>
      </c>
      <c r="E9" s="37"/>
      <c r="F9" s="44" t="s">
        <v>5</v>
      </c>
      <c r="G9" s="52" t="s">
        <v>43</v>
      </c>
      <c r="H9" s="48"/>
      <c r="I9" s="7"/>
      <c r="J9" s="7"/>
      <c r="K9" s="7"/>
    </row>
    <row r="10" spans="1:27" ht="21" customHeight="1" thickBot="1">
      <c r="A10" s="84"/>
      <c r="B10" s="85"/>
      <c r="C10" s="8" t="s">
        <v>0</v>
      </c>
      <c r="D10" s="1">
        <v>50</v>
      </c>
      <c r="E10" s="37"/>
      <c r="F10" s="38"/>
      <c r="G10" s="50">
        <f>SUM(H54:AA54)</f>
        <v>0</v>
      </c>
      <c r="H10" s="49"/>
      <c r="I10" s="9"/>
      <c r="J10" s="9"/>
      <c r="K10" s="9"/>
    </row>
    <row r="11" spans="1:27" ht="21" customHeight="1" thickBot="1">
      <c r="A11" s="82"/>
      <c r="B11" s="83"/>
      <c r="C11" s="10" t="s">
        <v>1</v>
      </c>
      <c r="D11" s="2">
        <v>100</v>
      </c>
      <c r="E11" s="37"/>
      <c r="F11" s="38"/>
      <c r="G11" s="51" t="s">
        <v>42</v>
      </c>
    </row>
    <row r="12" spans="1:27" ht="15">
      <c r="A12" s="86" t="s">
        <v>48</v>
      </c>
      <c r="B12" s="87"/>
      <c r="C12" s="11" t="s">
        <v>17</v>
      </c>
      <c r="D12" s="56">
        <f>MAX(D16:D51)</f>
        <v>0</v>
      </c>
      <c r="E12" s="37"/>
      <c r="F12" s="45">
        <f>MIN(F16:F51)</f>
        <v>5</v>
      </c>
      <c r="G12" s="50">
        <f>ROUNDDOWN(((($D$10-0.1-$D$11)/3.1)*(5-(1-(3.1/($D$10-0.1-$D$11))*$D$11))),0)</f>
        <v>35</v>
      </c>
    </row>
    <row r="13" spans="1:27" ht="15">
      <c r="A13" s="88"/>
      <c r="B13" s="87"/>
      <c r="C13" s="11" t="s">
        <v>18</v>
      </c>
      <c r="D13" s="57">
        <f>MIN(D16:D51)</f>
        <v>0</v>
      </c>
      <c r="E13" s="12"/>
      <c r="F13" s="46">
        <f>MAX(F16:F51)</f>
        <v>5</v>
      </c>
      <c r="G13" s="52" t="s">
        <v>44</v>
      </c>
    </row>
    <row r="14" spans="1:27" ht="21" customHeight="1">
      <c r="A14" s="89"/>
      <c r="B14" s="90"/>
      <c r="C14" s="13" t="s">
        <v>2</v>
      </c>
      <c r="D14" s="14">
        <f>IF(ISNUMBER(AVERAGE(D16:D51)),AVERAGE(D16:D51),"n/a")</f>
        <v>0</v>
      </c>
      <c r="E14" s="14"/>
      <c r="F14" s="47">
        <f>IF(ISNUMBER(AVERAGE(F16:F51)),AVERAGE(F16:F51),"n/a")</f>
        <v>5</v>
      </c>
      <c r="G14" s="53">
        <f>STDEVP(F16:F51)</f>
        <v>0</v>
      </c>
      <c r="H14" s="55" t="str">
        <f>IF(F14&gt;3.3,"Durchschnitt schlecht",IF(F14&lt;2,"Durchschnitt gut",""))</f>
        <v>Durchschnitt schlecht</v>
      </c>
      <c r="I14" s="36"/>
    </row>
    <row r="15" spans="1:27" ht="15.75" thickBot="1">
      <c r="A15" s="25"/>
      <c r="B15" s="25" t="s">
        <v>51</v>
      </c>
      <c r="C15" s="15"/>
      <c r="D15" s="59" t="s">
        <v>40</v>
      </c>
      <c r="E15" s="59" t="s">
        <v>41</v>
      </c>
      <c r="F15" s="6" t="s">
        <v>5</v>
      </c>
      <c r="G15" s="60" t="s">
        <v>3</v>
      </c>
      <c r="H15" s="33" t="s">
        <v>19</v>
      </c>
      <c r="I15" s="33" t="s">
        <v>20</v>
      </c>
      <c r="J15" s="33" t="s">
        <v>21</v>
      </c>
      <c r="K15" s="33" t="s">
        <v>22</v>
      </c>
      <c r="L15" s="33" t="s">
        <v>23</v>
      </c>
      <c r="M15" s="33" t="s">
        <v>24</v>
      </c>
      <c r="N15" s="33" t="s">
        <v>25</v>
      </c>
      <c r="O15" s="33" t="s">
        <v>26</v>
      </c>
      <c r="P15" s="33" t="s">
        <v>27</v>
      </c>
      <c r="Q15" s="33" t="s">
        <v>28</v>
      </c>
      <c r="R15" s="33" t="s">
        <v>29</v>
      </c>
      <c r="S15" s="33" t="s">
        <v>30</v>
      </c>
      <c r="T15" s="33" t="s">
        <v>31</v>
      </c>
      <c r="U15" s="33" t="s">
        <v>32</v>
      </c>
      <c r="V15" s="33" t="s">
        <v>33</v>
      </c>
      <c r="W15" s="33" t="s">
        <v>34</v>
      </c>
      <c r="X15" s="33" t="s">
        <v>35</v>
      </c>
      <c r="Y15" s="33" t="s">
        <v>36</v>
      </c>
      <c r="Z15" s="33" t="s">
        <v>37</v>
      </c>
      <c r="AA15" s="33" t="s">
        <v>38</v>
      </c>
    </row>
    <row r="16" spans="1:27" ht="15.75" thickBot="1">
      <c r="A16" s="33"/>
      <c r="B16" s="91"/>
      <c r="C16" s="92"/>
      <c r="D16" s="71">
        <f t="shared" ref="D16:D44" si="0">SUM(H16:AA16)</f>
        <v>0</v>
      </c>
      <c r="E16" s="72">
        <f t="shared" ref="E16:E44" si="1">D16/$D$11</f>
        <v>0</v>
      </c>
      <c r="F16" s="74">
        <f t="shared" ref="F16:F27" si="2">IF(ISNUMBER(D16)=FALSE,"Keine Note",ROUNDDOWN(MAX(1,(MIN(5,((1-(3.1/($D$10-0.1-$D$11))*$D$11)+((3.1/($D$10-0.1-$D$11))*$D16))))),1))</f>
        <v>5</v>
      </c>
      <c r="G16" s="73" t="str">
        <f t="shared" ref="G16:G44" si="3">IF(ISNUMBER(F16)=TRUE,IF(F16&lt;4.01," ","Nicht bestanden"),IF(MID(F16,1,1)="b","","Nicht bestanden"))</f>
        <v>Nicht bestanden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ht="15.75" thickBot="1">
      <c r="A17" s="33"/>
      <c r="B17" s="91"/>
      <c r="C17" s="92"/>
      <c r="D17" s="71">
        <f t="shared" si="0"/>
        <v>0</v>
      </c>
      <c r="E17" s="72">
        <f t="shared" si="1"/>
        <v>0</v>
      </c>
      <c r="F17" s="74">
        <f t="shared" si="2"/>
        <v>5</v>
      </c>
      <c r="G17" s="73" t="str">
        <f t="shared" si="3"/>
        <v>Nicht bestanden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ht="15.75" thickBot="1">
      <c r="A18" s="33"/>
      <c r="B18" s="91"/>
      <c r="C18" s="92"/>
      <c r="D18" s="71">
        <f t="shared" si="0"/>
        <v>0</v>
      </c>
      <c r="E18" s="72">
        <f t="shared" si="1"/>
        <v>0</v>
      </c>
      <c r="F18" s="74">
        <f t="shared" si="2"/>
        <v>5</v>
      </c>
      <c r="G18" s="73" t="str">
        <f t="shared" si="3"/>
        <v>Nicht bestanden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1:27" ht="15.75" thickBot="1">
      <c r="A19" s="33"/>
      <c r="B19" s="91"/>
      <c r="C19" s="92"/>
      <c r="D19" s="71">
        <f t="shared" si="0"/>
        <v>0</v>
      </c>
      <c r="E19" s="72">
        <f t="shared" si="1"/>
        <v>0</v>
      </c>
      <c r="F19" s="74">
        <f t="shared" si="2"/>
        <v>5</v>
      </c>
      <c r="G19" s="73" t="str">
        <f t="shared" si="3"/>
        <v>Nicht bestanden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1:27" ht="15.75" thickBot="1">
      <c r="A20" s="33"/>
      <c r="B20" s="91"/>
      <c r="C20" s="92"/>
      <c r="D20" s="71">
        <f t="shared" si="0"/>
        <v>0</v>
      </c>
      <c r="E20" s="72">
        <f t="shared" si="1"/>
        <v>0</v>
      </c>
      <c r="F20" s="74">
        <f t="shared" si="2"/>
        <v>5</v>
      </c>
      <c r="G20" s="73" t="str">
        <f t="shared" si="3"/>
        <v>Nicht bestanden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1:27" ht="15.75" thickBot="1">
      <c r="A21" s="33"/>
      <c r="B21" s="91"/>
      <c r="C21" s="92"/>
      <c r="D21" s="71">
        <f t="shared" si="0"/>
        <v>0</v>
      </c>
      <c r="E21" s="72">
        <f t="shared" si="1"/>
        <v>0</v>
      </c>
      <c r="F21" s="74">
        <f t="shared" si="2"/>
        <v>5</v>
      </c>
      <c r="G21" s="73" t="str">
        <f t="shared" si="3"/>
        <v>Nicht bestanden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ht="15.75" thickBot="1">
      <c r="A22" s="33"/>
      <c r="B22" s="91"/>
      <c r="C22" s="92"/>
      <c r="D22" s="71">
        <f t="shared" si="0"/>
        <v>0</v>
      </c>
      <c r="E22" s="72">
        <f t="shared" si="1"/>
        <v>0</v>
      </c>
      <c r="F22" s="74">
        <f t="shared" si="2"/>
        <v>5</v>
      </c>
      <c r="G22" s="73" t="str">
        <f t="shared" si="3"/>
        <v>Nicht bestanden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1:27" ht="15.75" thickBot="1">
      <c r="A23" s="33"/>
      <c r="B23" s="91"/>
      <c r="C23" s="92"/>
      <c r="D23" s="71">
        <f t="shared" si="0"/>
        <v>0</v>
      </c>
      <c r="E23" s="72">
        <f t="shared" si="1"/>
        <v>0</v>
      </c>
      <c r="F23" s="74">
        <f t="shared" si="2"/>
        <v>5</v>
      </c>
      <c r="G23" s="73" t="str">
        <f t="shared" si="3"/>
        <v>Nicht bestanden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1:27" ht="15.75" thickBot="1">
      <c r="A24" s="33"/>
      <c r="B24" s="91"/>
      <c r="C24" s="92"/>
      <c r="D24" s="71">
        <f t="shared" si="0"/>
        <v>0</v>
      </c>
      <c r="E24" s="72">
        <f t="shared" si="1"/>
        <v>0</v>
      </c>
      <c r="F24" s="74">
        <f t="shared" si="2"/>
        <v>5</v>
      </c>
      <c r="G24" s="73" t="str">
        <f t="shared" si="3"/>
        <v>Nicht bestanden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ht="15.75" thickBot="1">
      <c r="A25" s="33"/>
      <c r="B25" s="91"/>
      <c r="C25" s="92"/>
      <c r="D25" s="71">
        <f t="shared" si="0"/>
        <v>0</v>
      </c>
      <c r="E25" s="72">
        <f t="shared" si="1"/>
        <v>0</v>
      </c>
      <c r="F25" s="74">
        <f t="shared" si="2"/>
        <v>5</v>
      </c>
      <c r="G25" s="73" t="str">
        <f t="shared" si="3"/>
        <v>Nicht bestanden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ht="15.75" thickBot="1">
      <c r="A26" s="33"/>
      <c r="B26" s="91"/>
      <c r="C26" s="92"/>
      <c r="D26" s="71">
        <f t="shared" si="0"/>
        <v>0</v>
      </c>
      <c r="E26" s="72">
        <f t="shared" si="1"/>
        <v>0</v>
      </c>
      <c r="F26" s="74">
        <f t="shared" si="2"/>
        <v>5</v>
      </c>
      <c r="G26" s="73" t="str">
        <f t="shared" si="3"/>
        <v>Nicht bestanden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27" ht="15.75" thickBot="1">
      <c r="A27" s="33"/>
      <c r="B27" s="91"/>
      <c r="C27" s="92"/>
      <c r="D27" s="71">
        <f t="shared" si="0"/>
        <v>0</v>
      </c>
      <c r="E27" s="72">
        <f t="shared" si="1"/>
        <v>0</v>
      </c>
      <c r="F27" s="74">
        <f t="shared" si="2"/>
        <v>5</v>
      </c>
      <c r="G27" s="73" t="str">
        <f t="shared" si="3"/>
        <v>Nicht bestanden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27" ht="15.75" thickBot="1">
      <c r="A28" s="33"/>
      <c r="B28" s="91"/>
      <c r="C28" s="92"/>
      <c r="D28" s="71">
        <f t="shared" si="0"/>
        <v>0</v>
      </c>
      <c r="E28" s="72">
        <f t="shared" si="1"/>
        <v>0</v>
      </c>
      <c r="F28" s="74">
        <f t="shared" ref="F28:F44" si="4">IF(ISNUMBER(D28)=FALSE,"Keine Note",ROUNDDOWN(MAX(1,(MIN(5,((1-(3.1/($D$10-0.1-$D$11))*$D$11)+((3.1/($D$10-0.1-$D$11))*$D28))))),1))</f>
        <v>5</v>
      </c>
      <c r="G28" s="73" t="str">
        <f t="shared" si="3"/>
        <v>Nicht bestanden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27" ht="15.75" thickBot="1">
      <c r="A29" s="33"/>
      <c r="B29" s="91"/>
      <c r="C29" s="92"/>
      <c r="D29" s="71">
        <f t="shared" si="0"/>
        <v>0</v>
      </c>
      <c r="E29" s="72">
        <f t="shared" si="1"/>
        <v>0</v>
      </c>
      <c r="F29" s="74">
        <f t="shared" si="4"/>
        <v>5</v>
      </c>
      <c r="G29" s="73" t="str">
        <f t="shared" si="3"/>
        <v>Nicht bestanden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ht="15.75" thickBot="1">
      <c r="A30" s="33"/>
      <c r="B30" s="91"/>
      <c r="C30" s="92"/>
      <c r="D30" s="71">
        <f t="shared" si="0"/>
        <v>0</v>
      </c>
      <c r="E30" s="72">
        <f t="shared" si="1"/>
        <v>0</v>
      </c>
      <c r="F30" s="74">
        <f t="shared" si="4"/>
        <v>5</v>
      </c>
      <c r="G30" s="73" t="str">
        <f t="shared" si="3"/>
        <v>Nicht bestanden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27" ht="15.75" thickBot="1">
      <c r="A31" s="33"/>
      <c r="B31" s="91"/>
      <c r="C31" s="92"/>
      <c r="D31" s="71">
        <f t="shared" si="0"/>
        <v>0</v>
      </c>
      <c r="E31" s="72">
        <f t="shared" si="1"/>
        <v>0</v>
      </c>
      <c r="F31" s="74">
        <f t="shared" si="4"/>
        <v>5</v>
      </c>
      <c r="G31" s="73" t="str">
        <f t="shared" si="3"/>
        <v>Nicht bestanden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</row>
    <row r="32" spans="1:27" ht="15.75" thickBot="1">
      <c r="A32" s="33"/>
      <c r="B32" s="91"/>
      <c r="C32" s="92"/>
      <c r="D32" s="71">
        <f t="shared" si="0"/>
        <v>0</v>
      </c>
      <c r="E32" s="72">
        <f t="shared" si="1"/>
        <v>0</v>
      </c>
      <c r="F32" s="74">
        <f t="shared" si="4"/>
        <v>5</v>
      </c>
      <c r="G32" s="73" t="str">
        <f t="shared" si="3"/>
        <v>Nicht bestanden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27" ht="15.75" thickBot="1">
      <c r="A33" s="33"/>
      <c r="B33" s="91"/>
      <c r="C33" s="92"/>
      <c r="D33" s="71">
        <f t="shared" si="0"/>
        <v>0</v>
      </c>
      <c r="E33" s="72">
        <f t="shared" si="1"/>
        <v>0</v>
      </c>
      <c r="F33" s="74">
        <f t="shared" si="4"/>
        <v>5</v>
      </c>
      <c r="G33" s="73" t="str">
        <f t="shared" si="3"/>
        <v>Nicht bestanden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 ht="15.75" thickBot="1">
      <c r="A34" s="33"/>
      <c r="B34" s="91"/>
      <c r="C34" s="92"/>
      <c r="D34" s="71">
        <f t="shared" si="0"/>
        <v>0</v>
      </c>
      <c r="E34" s="72">
        <f t="shared" si="1"/>
        <v>0</v>
      </c>
      <c r="F34" s="74">
        <f t="shared" si="4"/>
        <v>5</v>
      </c>
      <c r="G34" s="73" t="str">
        <f t="shared" si="3"/>
        <v>Nicht bestanden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7" ht="15.75" thickBot="1">
      <c r="A35" s="33"/>
      <c r="B35" s="91"/>
      <c r="C35" s="92"/>
      <c r="D35" s="71">
        <f t="shared" si="0"/>
        <v>0</v>
      </c>
      <c r="E35" s="72">
        <f t="shared" si="1"/>
        <v>0</v>
      </c>
      <c r="F35" s="74">
        <f t="shared" si="4"/>
        <v>5</v>
      </c>
      <c r="G35" s="73" t="str">
        <f t="shared" si="3"/>
        <v>Nicht bestanden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27" ht="15.75" thickBot="1">
      <c r="A36" s="33"/>
      <c r="B36" s="91"/>
      <c r="C36" s="92"/>
      <c r="D36" s="71">
        <f t="shared" si="0"/>
        <v>0</v>
      </c>
      <c r="E36" s="72">
        <f t="shared" si="1"/>
        <v>0</v>
      </c>
      <c r="F36" s="74">
        <f t="shared" si="4"/>
        <v>5</v>
      </c>
      <c r="G36" s="73" t="str">
        <f t="shared" si="3"/>
        <v>Nicht bestanden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1:27" ht="15.75" thickBot="1">
      <c r="A37" s="33"/>
      <c r="B37" s="91"/>
      <c r="C37" s="92"/>
      <c r="D37" s="71">
        <f t="shared" si="0"/>
        <v>0</v>
      </c>
      <c r="E37" s="72">
        <f t="shared" si="1"/>
        <v>0</v>
      </c>
      <c r="F37" s="74">
        <f t="shared" si="4"/>
        <v>5</v>
      </c>
      <c r="G37" s="73" t="str">
        <f t="shared" si="3"/>
        <v>Nicht bestanden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ht="15.75" thickBot="1">
      <c r="A38" s="33"/>
      <c r="B38" s="91"/>
      <c r="C38" s="92"/>
      <c r="D38" s="71">
        <f t="shared" si="0"/>
        <v>0</v>
      </c>
      <c r="E38" s="72">
        <f t="shared" si="1"/>
        <v>0</v>
      </c>
      <c r="F38" s="74">
        <f t="shared" si="4"/>
        <v>5</v>
      </c>
      <c r="G38" s="73" t="str">
        <f t="shared" si="3"/>
        <v>Nicht bestanden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1:27" ht="15.75" thickBot="1">
      <c r="A39" s="33"/>
      <c r="B39" s="91"/>
      <c r="C39" s="92"/>
      <c r="D39" s="71">
        <f t="shared" si="0"/>
        <v>0</v>
      </c>
      <c r="E39" s="72">
        <f t="shared" si="1"/>
        <v>0</v>
      </c>
      <c r="F39" s="74">
        <f t="shared" si="4"/>
        <v>5</v>
      </c>
      <c r="G39" s="73" t="str">
        <f t="shared" si="3"/>
        <v>Nicht bestanden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pans="1:27" ht="15.75" thickBot="1">
      <c r="A40" s="33"/>
      <c r="B40" s="91"/>
      <c r="C40" s="92"/>
      <c r="D40" s="71">
        <f t="shared" si="0"/>
        <v>0</v>
      </c>
      <c r="E40" s="72">
        <f t="shared" si="1"/>
        <v>0</v>
      </c>
      <c r="F40" s="74">
        <f t="shared" si="4"/>
        <v>5</v>
      </c>
      <c r="G40" s="73" t="str">
        <f t="shared" si="3"/>
        <v>Nicht bestanden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1:27" ht="15.75" thickBot="1">
      <c r="A41" s="33"/>
      <c r="B41" s="91"/>
      <c r="C41" s="92"/>
      <c r="D41" s="71">
        <f t="shared" si="0"/>
        <v>0</v>
      </c>
      <c r="E41" s="72">
        <f t="shared" si="1"/>
        <v>0</v>
      </c>
      <c r="F41" s="74">
        <f t="shared" si="4"/>
        <v>5</v>
      </c>
      <c r="G41" s="73" t="str">
        <f t="shared" si="3"/>
        <v>Nicht bestanden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1:27" ht="15.75" thickBot="1">
      <c r="A42" s="33"/>
      <c r="B42" s="91"/>
      <c r="C42" s="92"/>
      <c r="D42" s="71">
        <f t="shared" si="0"/>
        <v>0</v>
      </c>
      <c r="E42" s="72">
        <f t="shared" si="1"/>
        <v>0</v>
      </c>
      <c r="F42" s="74">
        <f t="shared" si="4"/>
        <v>5</v>
      </c>
      <c r="G42" s="73" t="str">
        <f t="shared" si="3"/>
        <v>Nicht bestanden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ht="15.75" thickBot="1">
      <c r="A43" s="33"/>
      <c r="B43" s="91"/>
      <c r="C43" s="92"/>
      <c r="D43" s="71">
        <f t="shared" si="0"/>
        <v>0</v>
      </c>
      <c r="E43" s="72">
        <f t="shared" si="1"/>
        <v>0</v>
      </c>
      <c r="F43" s="74">
        <f t="shared" si="4"/>
        <v>5</v>
      </c>
      <c r="G43" s="73" t="str">
        <f t="shared" si="3"/>
        <v>Nicht bestanden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ht="15.75" thickBot="1">
      <c r="A44" s="33"/>
      <c r="B44" s="91"/>
      <c r="C44" s="92"/>
      <c r="D44" s="71">
        <f t="shared" si="0"/>
        <v>0</v>
      </c>
      <c r="E44" s="72">
        <f t="shared" si="1"/>
        <v>0</v>
      </c>
      <c r="F44" s="74">
        <f t="shared" si="4"/>
        <v>5</v>
      </c>
      <c r="G44" s="73" t="str">
        <f t="shared" si="3"/>
        <v>Nicht bestanden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ht="15.75" thickBot="1">
      <c r="A45" s="33"/>
      <c r="B45" s="91"/>
      <c r="C45" s="92"/>
      <c r="D45" s="71">
        <f>SUM(H45:AA45)</f>
        <v>0</v>
      </c>
      <c r="E45" s="72">
        <f>D45/$D$11</f>
        <v>0</v>
      </c>
      <c r="F45" s="74">
        <f>IF(ISNUMBER(D45)=FALSE,"Keine Note",ROUNDDOWN(MAX(1,(MIN(5,((1-(3.1/($D$10-0.1-$D$11))*$D$11)+((3.1/($D$10-0.1-$D$11))*$D45))))),1))</f>
        <v>5</v>
      </c>
      <c r="G45" s="73" t="str">
        <f>IF(ISNUMBER(F45)=TRUE,IF(F45&lt;4.01," ","Nicht bestanden"),IF(MID(F45,1,1)="b","","Nicht bestanden"))</f>
        <v>Nicht bestanden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ht="15.75" thickBot="1">
      <c r="A46" s="33"/>
      <c r="B46" s="91"/>
      <c r="C46" s="92"/>
      <c r="D46" s="71">
        <f>SUM(H46:AA46)</f>
        <v>0</v>
      </c>
      <c r="E46" s="72">
        <f>D46/$D$11</f>
        <v>0</v>
      </c>
      <c r="F46" s="74">
        <f>IF(ISNUMBER(D46)=FALSE,"Keine Note",ROUNDDOWN(MAX(1,(MIN(5,((1-(3.1/($D$10-0.1-$D$11))*$D$11)+((3.1/($D$10-0.1-$D$11))*$D46))))),1))</f>
        <v>5</v>
      </c>
      <c r="G46" s="73" t="str">
        <f>IF(ISNUMBER(F46)=TRUE,IF(F46&lt;4.01," ","Nicht bestanden"),IF(MID(F46,1,1)="b","","Nicht bestanden"))</f>
        <v>Nicht bestanden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ht="15.75" thickBot="1">
      <c r="A47" s="33"/>
      <c r="B47" s="91"/>
      <c r="C47" s="92"/>
      <c r="D47" s="71">
        <f>SUM(H47:AA47)</f>
        <v>0</v>
      </c>
      <c r="E47" s="72">
        <f>D47/$D$11</f>
        <v>0</v>
      </c>
      <c r="F47" s="74">
        <f>IF(ISNUMBER(D47)=FALSE,"Keine Note",ROUNDDOWN(MAX(1,(MIN(5,((1-(3.1/($D$10-0.1-$D$11))*$D$11)+((3.1/($D$10-0.1-$D$11))*$D47))))),1))</f>
        <v>5</v>
      </c>
      <c r="G47" s="73" t="str">
        <f>IF(ISNUMBER(F47)=TRUE,IF(F47&lt;4.01," ","Nicht bestanden"),IF(MID(F47,1,1)="b","","Nicht bestanden"))</f>
        <v>Nicht bestanden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ht="15.75" thickBot="1">
      <c r="A48" s="33"/>
      <c r="B48" s="91"/>
      <c r="C48" s="92"/>
      <c r="D48" s="71">
        <f>SUM(H48:AA48)</f>
        <v>0</v>
      </c>
      <c r="E48" s="72">
        <f>D48/$D$11</f>
        <v>0</v>
      </c>
      <c r="F48" s="74">
        <f>IF(ISNUMBER(D48)=FALSE,"Keine Note",ROUNDDOWN(MAX(1,(MIN(5,((1-(3.1/($D$10-0.1-$D$11))*$D$11)+((3.1/($D$10-0.1-$D$11))*$D48))))),1))</f>
        <v>5</v>
      </c>
      <c r="G48" s="73" t="str">
        <f>IF(ISNUMBER(F48)=TRUE,IF(F48&lt;4.01," ","Nicht bestanden"),IF(MID(F48,1,1)="b","","Nicht bestanden"))</f>
        <v>Nicht bestanden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ht="15.75" thickBot="1">
      <c r="A49" s="33"/>
      <c r="B49" s="91"/>
      <c r="C49" s="92"/>
      <c r="D49" s="71">
        <f>SUM(H49:AA49)</f>
        <v>0</v>
      </c>
      <c r="E49" s="72">
        <f>D49/$D$11</f>
        <v>0</v>
      </c>
      <c r="F49" s="74">
        <f>IF(ISNUMBER(D49)=FALSE,"Keine Note",ROUNDDOWN(MAX(1,(MIN(5,((1-(3.1/($D$10-0.1-$D$11))*$D$11)+((3.1/($D$10-0.1-$D$11))*$D49))))),1))</f>
        <v>5</v>
      </c>
      <c r="G49" s="73" t="str">
        <f>IF(ISNUMBER(F49)=TRUE,IF(F49&lt;4.01," ","Nicht bestanden"),IF(MID(F49,1,1)="b","","Nicht bestanden"))</f>
        <v>Nicht bestanden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>
      <c r="A50" s="33"/>
      <c r="B50" s="75"/>
      <c r="C50" s="70"/>
      <c r="D50" s="71"/>
      <c r="E50" s="72"/>
      <c r="F50" s="74"/>
      <c r="G50" s="73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>
      <c r="A51" s="33"/>
      <c r="B51" s="75"/>
      <c r="C51" s="70"/>
      <c r="D51" s="71"/>
      <c r="E51" s="72"/>
      <c r="F51" s="74"/>
      <c r="G51" s="73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>
      <c r="D52" s="18"/>
      <c r="E52" s="18"/>
      <c r="F52" s="19"/>
      <c r="G52" s="58" t="s">
        <v>2</v>
      </c>
      <c r="H52" s="43" t="e">
        <f t="shared" ref="H52:AA52" si="5">ROUND(AVERAGE(H16:H51),1)</f>
        <v>#DIV/0!</v>
      </c>
      <c r="I52" s="43" t="e">
        <f t="shared" si="5"/>
        <v>#DIV/0!</v>
      </c>
      <c r="J52" s="43" t="e">
        <f t="shared" si="5"/>
        <v>#DIV/0!</v>
      </c>
      <c r="K52" s="43" t="e">
        <f t="shared" si="5"/>
        <v>#DIV/0!</v>
      </c>
      <c r="L52" s="43" t="e">
        <f t="shared" si="5"/>
        <v>#DIV/0!</v>
      </c>
      <c r="M52" s="43" t="e">
        <f t="shared" si="5"/>
        <v>#DIV/0!</v>
      </c>
      <c r="N52" s="43" t="e">
        <f t="shared" si="5"/>
        <v>#DIV/0!</v>
      </c>
      <c r="O52" s="43" t="e">
        <f t="shared" si="5"/>
        <v>#DIV/0!</v>
      </c>
      <c r="P52" s="43" t="e">
        <f t="shared" si="5"/>
        <v>#DIV/0!</v>
      </c>
      <c r="Q52" s="43" t="e">
        <f t="shared" si="5"/>
        <v>#DIV/0!</v>
      </c>
      <c r="R52" s="43" t="e">
        <f t="shared" si="5"/>
        <v>#DIV/0!</v>
      </c>
      <c r="S52" s="43" t="e">
        <f t="shared" si="5"/>
        <v>#DIV/0!</v>
      </c>
      <c r="T52" s="43" t="e">
        <f t="shared" si="5"/>
        <v>#DIV/0!</v>
      </c>
      <c r="U52" s="43" t="e">
        <f t="shared" si="5"/>
        <v>#DIV/0!</v>
      </c>
      <c r="V52" s="43" t="e">
        <f t="shared" si="5"/>
        <v>#DIV/0!</v>
      </c>
      <c r="W52" s="43" t="e">
        <f t="shared" si="5"/>
        <v>#DIV/0!</v>
      </c>
      <c r="X52" s="43" t="e">
        <f t="shared" si="5"/>
        <v>#DIV/0!</v>
      </c>
      <c r="Y52" s="43" t="e">
        <f t="shared" si="5"/>
        <v>#DIV/0!</v>
      </c>
      <c r="Z52" s="43" t="e">
        <f t="shared" si="5"/>
        <v>#DIV/0!</v>
      </c>
      <c r="AA52" s="43" t="e">
        <f t="shared" si="5"/>
        <v>#DIV/0!</v>
      </c>
    </row>
    <row r="53" spans="1:27">
      <c r="A53" s="3" t="s">
        <v>47</v>
      </c>
      <c r="D53" s="18"/>
      <c r="E53" s="18"/>
      <c r="F53" s="19"/>
      <c r="G53" s="35" t="s">
        <v>39</v>
      </c>
      <c r="H53" s="43" t="e">
        <f t="shared" ref="H53:AA53" si="6">STDEVP(H16:H51)</f>
        <v>#DIV/0!</v>
      </c>
      <c r="I53" s="43" t="e">
        <f t="shared" si="6"/>
        <v>#DIV/0!</v>
      </c>
      <c r="J53" s="43" t="e">
        <f t="shared" si="6"/>
        <v>#DIV/0!</v>
      </c>
      <c r="K53" s="43" t="e">
        <f t="shared" si="6"/>
        <v>#DIV/0!</v>
      </c>
      <c r="L53" s="43" t="e">
        <f t="shared" si="6"/>
        <v>#DIV/0!</v>
      </c>
      <c r="M53" s="43" t="e">
        <f t="shared" si="6"/>
        <v>#DIV/0!</v>
      </c>
      <c r="N53" s="43" t="e">
        <f t="shared" si="6"/>
        <v>#DIV/0!</v>
      </c>
      <c r="O53" s="43" t="e">
        <f t="shared" si="6"/>
        <v>#DIV/0!</v>
      </c>
      <c r="P53" s="43" t="e">
        <f t="shared" si="6"/>
        <v>#DIV/0!</v>
      </c>
      <c r="Q53" s="43" t="e">
        <f t="shared" si="6"/>
        <v>#DIV/0!</v>
      </c>
      <c r="R53" s="43" t="e">
        <f t="shared" si="6"/>
        <v>#DIV/0!</v>
      </c>
      <c r="S53" s="43" t="e">
        <f t="shared" si="6"/>
        <v>#DIV/0!</v>
      </c>
      <c r="T53" s="43" t="e">
        <f t="shared" si="6"/>
        <v>#DIV/0!</v>
      </c>
      <c r="U53" s="43" t="e">
        <f t="shared" si="6"/>
        <v>#DIV/0!</v>
      </c>
      <c r="V53" s="43" t="e">
        <f t="shared" si="6"/>
        <v>#DIV/0!</v>
      </c>
      <c r="W53" s="43" t="e">
        <f t="shared" si="6"/>
        <v>#DIV/0!</v>
      </c>
      <c r="X53" s="43" t="e">
        <f t="shared" si="6"/>
        <v>#DIV/0!</v>
      </c>
      <c r="Y53" s="43" t="e">
        <f t="shared" si="6"/>
        <v>#DIV/0!</v>
      </c>
      <c r="Z53" s="43" t="e">
        <f t="shared" si="6"/>
        <v>#DIV/0!</v>
      </c>
      <c r="AA53" s="43" t="e">
        <f t="shared" si="6"/>
        <v>#DIV/0!</v>
      </c>
    </row>
    <row r="54" spans="1:27" ht="12.75" customHeight="1">
      <c r="A54" s="3" t="s">
        <v>49</v>
      </c>
      <c r="D54" s="18"/>
      <c r="E54" s="18"/>
      <c r="G54" s="34" t="s">
        <v>43</v>
      </c>
      <c r="H54" s="67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 spans="1:27" ht="12.75" customHeight="1">
      <c r="D55" s="18"/>
      <c r="E55" s="18"/>
      <c r="G55" s="61"/>
      <c r="H55" s="62"/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20" customFormat="1" ht="12.75" customHeight="1">
      <c r="D56" s="18"/>
      <c r="E56" s="18"/>
      <c r="G56" s="39"/>
      <c r="H56" s="40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s="20" customFormat="1" ht="12.75" customHeight="1">
      <c r="D57" s="18"/>
      <c r="E57" s="18"/>
      <c r="G57" s="39"/>
      <c r="H57" s="40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21" customHeight="1" thickBot="1">
      <c r="B58" s="27" t="s">
        <v>53</v>
      </c>
      <c r="C58" s="28">
        <f ca="1">TODAY()</f>
        <v>44153</v>
      </c>
      <c r="D58" s="20"/>
      <c r="E58" s="20"/>
      <c r="F58" s="20"/>
      <c r="G58" s="20"/>
      <c r="H58" s="16"/>
      <c r="I58" s="17"/>
    </row>
    <row r="59" spans="1:27">
      <c r="D59" s="80" t="s">
        <v>4</v>
      </c>
      <c r="E59" s="80"/>
      <c r="F59" s="81"/>
      <c r="G59" s="81"/>
      <c r="H59" s="16"/>
      <c r="I59" s="17"/>
    </row>
    <row r="60" spans="1:27">
      <c r="H60" s="16"/>
      <c r="I60" s="17"/>
    </row>
    <row r="61" spans="1:27">
      <c r="B61" s="21"/>
      <c r="C61" s="21"/>
      <c r="D61" s="21"/>
      <c r="E61" s="21"/>
      <c r="H61" s="16"/>
      <c r="I61" s="17"/>
    </row>
    <row r="62" spans="1:27">
      <c r="H62" s="16"/>
      <c r="I62" s="17"/>
    </row>
    <row r="63" spans="1:27">
      <c r="H63" s="16"/>
      <c r="I63" s="17"/>
    </row>
    <row r="64" spans="1:27">
      <c r="H64" s="16"/>
      <c r="I64" s="17"/>
    </row>
    <row r="65" spans="8:9">
      <c r="H65" s="16"/>
      <c r="I65" s="17"/>
    </row>
    <row r="66" spans="8:9">
      <c r="H66" s="16"/>
      <c r="I66" s="17"/>
    </row>
    <row r="67" spans="8:9">
      <c r="H67" s="16"/>
      <c r="I67" s="17"/>
    </row>
    <row r="111" spans="2:5">
      <c r="B111" s="22" t="s">
        <v>5</v>
      </c>
      <c r="C111" s="23" t="s">
        <v>6</v>
      </c>
      <c r="D111" s="23" t="s">
        <v>16</v>
      </c>
      <c r="E111" s="23"/>
    </row>
    <row r="112" spans="2:5">
      <c r="B112" s="31">
        <v>1</v>
      </c>
      <c r="C112" s="32">
        <f t="array" ref="C112:C120">FREQUENCY(F16:F51,B112:B120)</f>
        <v>0</v>
      </c>
      <c r="D112" s="24" t="s">
        <v>8</v>
      </c>
      <c r="E112" s="24"/>
    </row>
    <row r="113" spans="2:5">
      <c r="B113" s="31">
        <v>1.5</v>
      </c>
      <c r="C113" s="32">
        <v>0</v>
      </c>
      <c r="D113" s="24" t="s">
        <v>9</v>
      </c>
      <c r="E113" s="24"/>
    </row>
    <row r="114" spans="2:5">
      <c r="B114" s="31">
        <v>2</v>
      </c>
      <c r="C114" s="32">
        <v>0</v>
      </c>
      <c r="D114" s="24" t="s">
        <v>7</v>
      </c>
      <c r="E114" s="24"/>
    </row>
    <row r="115" spans="2:5">
      <c r="B115" s="31">
        <v>2.5</v>
      </c>
      <c r="C115" s="32">
        <v>0</v>
      </c>
      <c r="D115" s="24" t="s">
        <v>10</v>
      </c>
      <c r="E115" s="24"/>
    </row>
    <row r="116" spans="2:5">
      <c r="B116" s="31">
        <v>3</v>
      </c>
      <c r="C116" s="32">
        <v>0</v>
      </c>
      <c r="D116" s="24" t="s">
        <v>11</v>
      </c>
      <c r="E116" s="24"/>
    </row>
    <row r="117" spans="2:5">
      <c r="B117" s="31">
        <v>3.5</v>
      </c>
      <c r="C117" s="32">
        <v>0</v>
      </c>
      <c r="D117" s="24" t="s">
        <v>12</v>
      </c>
      <c r="E117" s="24"/>
    </row>
    <row r="118" spans="2:5">
      <c r="B118" s="31">
        <v>4</v>
      </c>
      <c r="C118" s="32">
        <v>0</v>
      </c>
      <c r="D118" s="24" t="s">
        <v>13</v>
      </c>
      <c r="E118" s="24"/>
    </row>
    <row r="119" spans="2:5">
      <c r="B119" s="31">
        <v>4.5</v>
      </c>
      <c r="C119" s="32">
        <v>0</v>
      </c>
      <c r="D119" s="24" t="s">
        <v>14</v>
      </c>
      <c r="E119" s="24"/>
    </row>
    <row r="120" spans="2:5">
      <c r="B120" s="31">
        <v>5</v>
      </c>
      <c r="C120" s="32">
        <v>34</v>
      </c>
      <c r="D120" s="24" t="s">
        <v>15</v>
      </c>
      <c r="E120" s="24"/>
    </row>
  </sheetData>
  <sheetProtection selectLockedCells="1"/>
  <mergeCells count="40">
    <mergeCell ref="B46:C46"/>
    <mergeCell ref="B47:C47"/>
    <mergeCell ref="B48:C48"/>
    <mergeCell ref="B49:C49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C7:E7"/>
    <mergeCell ref="A2:D5"/>
    <mergeCell ref="D59:G59"/>
    <mergeCell ref="A11:B11"/>
    <mergeCell ref="A10:B10"/>
    <mergeCell ref="A12:B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0" type="noConversion"/>
  <conditionalFormatting sqref="F14">
    <cfRule type="cellIs" dxfId="1" priority="1" stopIfTrue="1" operator="notBetween">
      <formula>2</formula>
      <formula>3.3</formula>
    </cfRule>
  </conditionalFormatting>
  <conditionalFormatting sqref="H14">
    <cfRule type="cellIs" dxfId="0" priority="2" stopIfTrue="1" operator="equal">
      <formula>"Durchschnitt im Rahmen"</formula>
    </cfRule>
  </conditionalFormatting>
  <pageMargins left="0.78740157480314965" right="0.19685039370078741" top="0.19685039370078741" bottom="0.19685039370078741" header="0" footer="0"/>
  <pageSetup paperSize="9" scale="77" orientation="portrait" horizontalDpi="360" verticalDpi="360" r:id="rId1"/>
  <headerFooter alignWithMargins="0"/>
  <cellWatches>
    <cellWatch r="F14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Anleitung Sekretariat</vt:lpstr>
      <vt:lpstr>Notentabelle</vt:lpstr>
      <vt:lpstr>Notentabelle!Druckbereich</vt:lpstr>
    </vt:vector>
  </TitlesOfParts>
  <Company>BA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Klausurbenotung FAT</dc:title>
  <dc:creator>Frech</dc:creator>
  <dc:description>Richtlinie des Fachausschuss Technik</dc:description>
  <cp:lastModifiedBy>Irmgard Preg</cp:lastModifiedBy>
  <cp:lastPrinted>2009-10-26T14:52:56Z</cp:lastPrinted>
  <dcterms:created xsi:type="dcterms:W3CDTF">2003-12-01T13:14:33Z</dcterms:created>
  <dcterms:modified xsi:type="dcterms:W3CDTF">2020-11-18T11:17:50Z</dcterms:modified>
</cp:coreProperties>
</file>